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15456" windowHeight="11316"/>
  </bookViews>
  <sheets>
    <sheet name="ago question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7" i="1" l="1"/>
  <c r="G47" i="1"/>
  <c r="E47" i="1"/>
  <c r="K46" i="1"/>
  <c r="K45" i="1"/>
  <c r="I43" i="1"/>
  <c r="G43" i="1"/>
  <c r="E43" i="1"/>
  <c r="K41" i="1"/>
  <c r="K31" i="1"/>
  <c r="K30" i="1"/>
  <c r="K15" i="1"/>
  <c r="K16" i="1"/>
  <c r="I32" i="1"/>
  <c r="G32" i="1"/>
  <c r="G34" i="1" s="1"/>
  <c r="E32" i="1"/>
  <c r="I28" i="1"/>
  <c r="G28" i="1"/>
  <c r="E28" i="1"/>
  <c r="K26" i="1"/>
  <c r="G49" i="1" l="1"/>
  <c r="G51" i="1" s="1"/>
  <c r="K32" i="1"/>
  <c r="E34" i="1"/>
  <c r="I49" i="1"/>
  <c r="I51" i="1" s="1"/>
  <c r="K28" i="1"/>
  <c r="I34" i="1"/>
  <c r="I36" i="1" s="1"/>
  <c r="E49" i="1"/>
  <c r="K43" i="1"/>
  <c r="K47" i="1"/>
  <c r="G36" i="1"/>
  <c r="I17" i="1"/>
  <c r="G17" i="1"/>
  <c r="E17" i="1"/>
  <c r="E51" i="1" l="1"/>
  <c r="K49" i="1"/>
  <c r="K51" i="1" s="1"/>
  <c r="E36" i="1"/>
  <c r="K34" i="1"/>
  <c r="K36" i="1" s="1"/>
  <c r="K17" i="1"/>
  <c r="G11" i="1"/>
  <c r="K11" i="1" l="1"/>
  <c r="I13" i="1"/>
  <c r="I19" i="1" s="1"/>
  <c r="I21" i="1" s="1"/>
  <c r="E13" i="1"/>
  <c r="E19" i="1" l="1"/>
  <c r="G13" i="1"/>
  <c r="G19" i="1" s="1"/>
  <c r="G21" i="1" s="1"/>
  <c r="K19" i="1" l="1"/>
  <c r="K21" i="1" s="1"/>
  <c r="E21" i="1"/>
  <c r="K13" i="1"/>
</calcChain>
</file>

<file path=xl/sharedStrings.xml><?xml version="1.0" encoding="utf-8"?>
<sst xmlns="http://schemas.openxmlformats.org/spreadsheetml/2006/main" count="61" uniqueCount="30">
  <si>
    <t>FY 14</t>
  </si>
  <si>
    <t>PAYOR</t>
  </si>
  <si>
    <t>GOVERNMENT</t>
  </si>
  <si>
    <t>COMMERCIAL</t>
  </si>
  <si>
    <t>ALL OTHER</t>
  </si>
  <si>
    <t>CHARGES</t>
  </si>
  <si>
    <t>COST/ CHARGE RATIO</t>
  </si>
  <si>
    <t>CALCULATED COST</t>
  </si>
  <si>
    <t>PAYMENTS</t>
  </si>
  <si>
    <t>MARGIN</t>
  </si>
  <si>
    <t xml:space="preserve"> HOSPITAL</t>
  </si>
  <si>
    <t>PRO FEES</t>
  </si>
  <si>
    <t>FY 15</t>
  </si>
  <si>
    <t>FY 16</t>
  </si>
  <si>
    <t>any commonwealth care plans.  GIC is also included here.</t>
  </si>
  <si>
    <t>as well as Bluecross  PPO and any other contracted entities Holyoke Does business with.</t>
  </si>
  <si>
    <t>payor 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</si>
  <si>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 </t>
    </r>
    <r>
      <rPr>
        <b/>
        <sz val="11"/>
        <color theme="1"/>
        <rFont val="Calibri"/>
        <family val="2"/>
        <scheme val="minor"/>
      </rPr>
      <t>Governmental</t>
    </r>
    <r>
      <rPr>
        <sz val="11"/>
        <color theme="1"/>
        <rFont val="Calibri"/>
        <family val="2"/>
        <scheme val="minor"/>
      </rPr>
      <t xml:space="preserve"> category contains insurances such as medicare, medicaid , as well as HSN also included is </t>
    </r>
  </si>
  <si>
    <r>
      <t xml:space="preserve">    The </t>
    </r>
    <r>
      <rPr>
        <b/>
        <sz val="11"/>
        <color theme="1"/>
        <rFont val="Calibri"/>
        <family val="2"/>
        <scheme val="minor"/>
      </rPr>
      <t>commercial</t>
    </r>
    <r>
      <rPr>
        <sz val="11"/>
        <color theme="1"/>
        <rFont val="Calibri"/>
        <family val="2"/>
        <scheme val="minor"/>
      </rPr>
      <t xml:space="preserve"> category contains all insurances relating to HMOS and PPO's.  Insurances like HNE, Bluecross HMO </t>
    </r>
  </si>
  <si>
    <r>
      <t xml:space="preserve">   The</t>
    </r>
    <r>
      <rPr>
        <b/>
        <sz val="11"/>
        <color theme="1"/>
        <rFont val="Calibri"/>
        <family val="2"/>
        <scheme val="minor"/>
      </rPr>
      <t xml:space="preserve"> all other Business </t>
    </r>
    <r>
      <rPr>
        <sz val="11"/>
        <color theme="1"/>
        <rFont val="Calibri"/>
        <family val="2"/>
        <scheme val="minor"/>
      </rPr>
      <t xml:space="preserve">category contains Non-managed care insurances that Holyoke does not have contracts with such as Auto accident Liability and Patient </t>
    </r>
  </si>
  <si>
    <t>payment increase rates from year to year are lower for both Inpatient as well as Outpatinet products than the Commercial Business as well</t>
  </si>
  <si>
    <t>as All other business lines.</t>
  </si>
  <si>
    <r>
      <rPr>
        <b/>
        <sz val="11"/>
        <color theme="1"/>
        <rFont val="Calibri"/>
        <family val="2"/>
        <scheme val="minor"/>
      </rPr>
      <t>Comments:</t>
    </r>
    <r>
      <rPr>
        <sz val="11"/>
        <color theme="1"/>
        <rFont val="Calibri"/>
        <family val="2"/>
        <scheme val="minor"/>
      </rPr>
      <t xml:space="preserve"> The Governmental margins are historically lower than the Commercial Business products as Governmental entities</t>
    </r>
  </si>
  <si>
    <t>related to Governmental , Commercial and All other business categories.</t>
  </si>
  <si>
    <r>
      <rPr>
        <b/>
        <sz val="11"/>
        <color theme="1"/>
        <rFont val="Calibri"/>
        <family val="2"/>
        <scheme val="minor"/>
      </rPr>
      <t>Summary</t>
    </r>
    <r>
      <rPr>
        <sz val="11"/>
        <color theme="1"/>
        <rFont val="Calibri"/>
        <family val="2"/>
        <scheme val="minor"/>
      </rPr>
      <t>: Below is a caclulation of Holyoke Medical Centers Operating margins for FY years 14,15, and 16</t>
    </r>
  </si>
  <si>
    <t>percent</t>
  </si>
  <si>
    <t>total payments</t>
  </si>
  <si>
    <t>AGO Questions for Written Testimony</t>
  </si>
  <si>
    <t>Total</t>
  </si>
  <si>
    <t xml:space="preserve">Exhibit C, 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</si>
</sst>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8" fontId="0" fillId="0" borderId="0" xfId="0" applyNumberFormat="1"/>
    <xf numFmtId="38" fontId="1" fillId="0" borderId="0" xfId="0" applyNumberFormat="1" applyFont="1"/>
    <xf numFmtId="0" fontId="1" fillId="2" borderId="0" xfId="0" applyFont="1" applyFill="1" applyAlignment="1">
      <alignment horizontal="center"/>
    </xf>
    <xf numFmtId="38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38" fontId="2" fillId="0" borderId="1" xfId="0" applyNumberFormat="1" applyFont="1" applyBorder="1"/>
    <xf numFmtId="38" fontId="0" fillId="0" borderId="1" xfId="0" applyNumberFormat="1" applyBorder="1"/>
    <xf numFmtId="38" fontId="2" fillId="0" borderId="2" xfId="0" applyNumberFormat="1" applyFont="1" applyBorder="1"/>
    <xf numFmtId="38" fontId="0" fillId="0" borderId="2" xfId="0" applyNumberForma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38" fontId="2" fillId="0" borderId="0" xfId="0" applyNumberFormat="1" applyFont="1" applyFill="1" applyBorder="1"/>
    <xf numFmtId="0" fontId="2" fillId="0" borderId="0" xfId="0" applyFont="1" applyFill="1" applyBorder="1"/>
    <xf numFmtId="38" fontId="0" fillId="0" borderId="0" xfId="0" applyNumberFormat="1" applyFill="1" applyBorder="1"/>
    <xf numFmtId="38" fontId="1" fillId="0" borderId="0" xfId="0" applyNumberFormat="1" applyFont="1" applyFill="1" applyBorder="1"/>
    <xf numFmtId="10" fontId="0" fillId="0" borderId="0" xfId="0" applyNumberFormat="1" applyFill="1" applyBorder="1"/>
    <xf numFmtId="10" fontId="3" fillId="0" borderId="0" xfId="0" applyNumberFormat="1" applyFont="1"/>
    <xf numFmtId="38" fontId="1" fillId="0" borderId="3" xfId="0" applyNumberFormat="1" applyFont="1" applyBorder="1"/>
    <xf numFmtId="0" fontId="4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tabSelected="1" workbookViewId="0">
      <selection activeCell="A53" sqref="A53:XFD54"/>
    </sheetView>
  </sheetViews>
  <sheetFormatPr defaultRowHeight="14.4" x14ac:dyDescent="0.3"/>
  <cols>
    <col min="2" max="2" width="15.33203125" customWidth="1"/>
    <col min="5" max="5" width="17.109375" customWidth="1"/>
    <col min="6" max="6" width="1.109375" customWidth="1"/>
    <col min="7" max="7" width="19" customWidth="1"/>
    <col min="8" max="8" width="1.6640625" customWidth="1"/>
    <col min="9" max="9" width="19" customWidth="1"/>
    <col min="10" max="10" width="4.5546875" style="13" customWidth="1"/>
    <col min="11" max="11" width="11.88671875" bestFit="1" customWidth="1"/>
  </cols>
  <sheetData>
    <row r="1" spans="2:13" ht="21" x14ac:dyDescent="0.35">
      <c r="B1" s="22" t="s">
        <v>27</v>
      </c>
    </row>
    <row r="2" spans="2:13" ht="21" x14ac:dyDescent="0.35">
      <c r="B2" s="22" t="s">
        <v>29</v>
      </c>
    </row>
    <row r="4" spans="2:13" ht="15" x14ac:dyDescent="0.25">
      <c r="B4" t="s">
        <v>24</v>
      </c>
    </row>
    <row r="5" spans="2:13" ht="15" x14ac:dyDescent="0.25">
      <c r="B5" t="s">
        <v>23</v>
      </c>
    </row>
    <row r="8" spans="2:13" ht="15" x14ac:dyDescent="0.25">
      <c r="E8" s="23" t="s">
        <v>1</v>
      </c>
      <c r="F8" s="23"/>
      <c r="G8" s="23"/>
      <c r="H8" s="23"/>
      <c r="I8" s="23"/>
      <c r="J8" s="14"/>
    </row>
    <row r="9" spans="2:13" ht="15" x14ac:dyDescent="0.25">
      <c r="B9" s="1" t="s">
        <v>0</v>
      </c>
      <c r="E9" s="5" t="s">
        <v>2</v>
      </c>
      <c r="F9" s="5"/>
      <c r="G9" s="5" t="s">
        <v>3</v>
      </c>
      <c r="H9" s="5"/>
      <c r="I9" s="5" t="s">
        <v>4</v>
      </c>
      <c r="J9" s="14"/>
      <c r="K9" s="2" t="s">
        <v>28</v>
      </c>
    </row>
    <row r="11" spans="2:13" ht="15" x14ac:dyDescent="0.25">
      <c r="B11" t="s">
        <v>5</v>
      </c>
      <c r="E11" s="6">
        <v>191458546</v>
      </c>
      <c r="F11" s="6"/>
      <c r="G11" s="6">
        <f>47153487</f>
        <v>47153487</v>
      </c>
      <c r="H11" s="6"/>
      <c r="I11" s="6">
        <v>8776405</v>
      </c>
      <c r="J11" s="15"/>
      <c r="K11" s="3">
        <f>SUM(E11:I11)</f>
        <v>247388438</v>
      </c>
    </row>
    <row r="12" spans="2:13" ht="15" x14ac:dyDescent="0.25">
      <c r="B12" t="s">
        <v>6</v>
      </c>
      <c r="E12" s="8">
        <v>0.44779999999999998</v>
      </c>
      <c r="F12" s="7"/>
      <c r="G12" s="8">
        <v>0.44779999999999998</v>
      </c>
      <c r="H12" s="7"/>
      <c r="I12" s="8">
        <v>0.44779999999999998</v>
      </c>
      <c r="J12" s="16"/>
      <c r="K12" s="8">
        <v>0.44779999999999998</v>
      </c>
    </row>
    <row r="13" spans="2:13" ht="15" x14ac:dyDescent="0.25">
      <c r="B13" t="s">
        <v>7</v>
      </c>
      <c r="E13" s="6">
        <f>E11*E12</f>
        <v>85735136.898800001</v>
      </c>
      <c r="F13" s="6"/>
      <c r="G13" s="6">
        <f>G11*G12</f>
        <v>21115331.478599999</v>
      </c>
      <c r="H13" s="6"/>
      <c r="I13" s="6">
        <f>I11*I12</f>
        <v>3930074.159</v>
      </c>
      <c r="J13" s="15"/>
      <c r="K13" s="3">
        <f>SUM(E13:I13)</f>
        <v>110780542.53639999</v>
      </c>
    </row>
    <row r="14" spans="2:13" ht="15" x14ac:dyDescent="0.25">
      <c r="E14" s="7"/>
      <c r="F14" s="7"/>
      <c r="G14" s="7"/>
      <c r="H14" s="7"/>
      <c r="I14" s="7"/>
      <c r="J14" s="16"/>
    </row>
    <row r="15" spans="2:13" ht="15" x14ac:dyDescent="0.25">
      <c r="B15" t="s">
        <v>8</v>
      </c>
      <c r="C15" t="s">
        <v>10</v>
      </c>
      <c r="E15" s="6">
        <v>79349253</v>
      </c>
      <c r="F15" s="6"/>
      <c r="G15" s="6">
        <v>17990860</v>
      </c>
      <c r="H15" s="6"/>
      <c r="I15" s="6">
        <v>2919342</v>
      </c>
      <c r="J15" s="15"/>
      <c r="K15" s="3">
        <f>SUM(E15:I15)</f>
        <v>100259455</v>
      </c>
      <c r="L15" s="3"/>
      <c r="M15" s="3"/>
    </row>
    <row r="16" spans="2:13" ht="15" x14ac:dyDescent="0.25">
      <c r="B16" t="s">
        <v>8</v>
      </c>
      <c r="C16" t="s">
        <v>11</v>
      </c>
      <c r="E16" s="9">
        <v>6307478</v>
      </c>
      <c r="F16" s="6"/>
      <c r="G16" s="9">
        <v>1585320</v>
      </c>
      <c r="H16" s="6"/>
      <c r="I16" s="9">
        <v>536006</v>
      </c>
      <c r="J16" s="15"/>
      <c r="K16" s="10">
        <f>SUM(E16:I16)</f>
        <v>8428804</v>
      </c>
      <c r="L16" s="3"/>
      <c r="M16" s="3"/>
    </row>
    <row r="17" spans="2:13" ht="15" x14ac:dyDescent="0.25">
      <c r="C17" t="s">
        <v>26</v>
      </c>
      <c r="E17" s="11">
        <f>E15+E16</f>
        <v>85656731</v>
      </c>
      <c r="F17" s="6"/>
      <c r="G17" s="11">
        <f>G15+G16</f>
        <v>19576180</v>
      </c>
      <c r="H17" s="6"/>
      <c r="I17" s="11">
        <f>I15+I16</f>
        <v>3455348</v>
      </c>
      <c r="J17" s="15"/>
      <c r="K17" s="12">
        <f>SUM(E17:I17)</f>
        <v>108688259</v>
      </c>
      <c r="L17" s="3"/>
      <c r="M17" s="3"/>
    </row>
    <row r="18" spans="2:13" ht="15" x14ac:dyDescent="0.25">
      <c r="E18" s="3"/>
      <c r="F18" s="3"/>
      <c r="G18" s="3"/>
      <c r="H18" s="3"/>
      <c r="I18" s="3"/>
      <c r="J18" s="17"/>
      <c r="K18" s="3"/>
      <c r="L18" s="3"/>
      <c r="M18" s="3"/>
    </row>
    <row r="19" spans="2:13" ht="15.75" thickBot="1" x14ac:dyDescent="0.3">
      <c r="B19" t="s">
        <v>9</v>
      </c>
      <c r="E19" s="21">
        <f>E17-E13</f>
        <v>-78405.898800000548</v>
      </c>
      <c r="F19" s="4"/>
      <c r="G19" s="21">
        <f>G17-G13</f>
        <v>-1539151.4785999991</v>
      </c>
      <c r="H19" s="4"/>
      <c r="I19" s="21">
        <f>I17-I13</f>
        <v>-474726.15899999999</v>
      </c>
      <c r="J19" s="18"/>
      <c r="K19" s="21">
        <f>SUM(E19:I19)</f>
        <v>-2092283.5363999996</v>
      </c>
      <c r="L19" s="3"/>
      <c r="M19" s="3"/>
    </row>
    <row r="20" spans="2:13" ht="15.75" thickTop="1" x14ac:dyDescent="0.25">
      <c r="E20" s="3"/>
      <c r="F20" s="3"/>
      <c r="G20" s="3"/>
      <c r="H20" s="3"/>
      <c r="I20" s="3"/>
      <c r="J20" s="17"/>
      <c r="K20" s="3"/>
      <c r="L20" s="3"/>
      <c r="M20" s="3"/>
    </row>
    <row r="21" spans="2:13" ht="15" x14ac:dyDescent="0.25">
      <c r="B21" t="s">
        <v>25</v>
      </c>
      <c r="E21" s="20">
        <f>E19/E11</f>
        <v>-4.0951892949192537E-4</v>
      </c>
      <c r="F21" s="20"/>
      <c r="G21" s="20">
        <f>G19/G11</f>
        <v>-3.264130770646928E-2</v>
      </c>
      <c r="H21" s="20"/>
      <c r="I21" s="20">
        <f>I19/I11</f>
        <v>-5.4091186425421343E-2</v>
      </c>
      <c r="J21" s="19"/>
      <c r="K21" s="20">
        <f>K19/K11</f>
        <v>-8.4574831116400011E-3</v>
      </c>
    </row>
    <row r="23" spans="2:13" ht="15" x14ac:dyDescent="0.25">
      <c r="E23" s="23" t="s">
        <v>1</v>
      </c>
      <c r="F23" s="23"/>
      <c r="G23" s="23"/>
      <c r="H23" s="23"/>
      <c r="I23" s="23"/>
      <c r="J23" s="14"/>
    </row>
    <row r="24" spans="2:13" ht="15" x14ac:dyDescent="0.25">
      <c r="B24" s="1" t="s">
        <v>12</v>
      </c>
      <c r="E24" s="5" t="s">
        <v>2</v>
      </c>
      <c r="F24" s="5"/>
      <c r="G24" s="5" t="s">
        <v>3</v>
      </c>
      <c r="H24" s="5"/>
      <c r="I24" s="5" t="s">
        <v>4</v>
      </c>
      <c r="J24" s="14"/>
      <c r="K24" s="2" t="s">
        <v>28</v>
      </c>
    </row>
    <row r="26" spans="2:13" ht="15" x14ac:dyDescent="0.25">
      <c r="B26" t="s">
        <v>5</v>
      </c>
      <c r="E26" s="6">
        <v>198084866</v>
      </c>
      <c r="F26" s="6"/>
      <c r="G26" s="6">
        <v>46212936</v>
      </c>
      <c r="H26" s="6"/>
      <c r="I26" s="6">
        <v>7864869</v>
      </c>
      <c r="J26" s="15"/>
      <c r="K26" s="3">
        <f>SUM(E26:I26)</f>
        <v>252162671</v>
      </c>
    </row>
    <row r="27" spans="2:13" ht="15" x14ac:dyDescent="0.25">
      <c r="B27" t="s">
        <v>6</v>
      </c>
      <c r="E27" s="8">
        <v>0.45860000000000001</v>
      </c>
      <c r="F27" s="7"/>
      <c r="G27" s="8">
        <v>0.45860000000000001</v>
      </c>
      <c r="H27" s="7"/>
      <c r="I27" s="8">
        <v>0.45860000000000001</v>
      </c>
      <c r="J27" s="16"/>
      <c r="K27" s="8">
        <v>0.45860000000000001</v>
      </c>
    </row>
    <row r="28" spans="2:13" ht="15" x14ac:dyDescent="0.25">
      <c r="B28" t="s">
        <v>7</v>
      </c>
      <c r="E28" s="6">
        <f>E26*E27</f>
        <v>90841719.547600001</v>
      </c>
      <c r="F28" s="6"/>
      <c r="G28" s="6">
        <f>G26*G27</f>
        <v>21193252.4496</v>
      </c>
      <c r="H28" s="6"/>
      <c r="I28" s="6">
        <f>I26*I27</f>
        <v>3606828.9234000002</v>
      </c>
      <c r="J28" s="15"/>
      <c r="K28" s="3">
        <f>SUM(E28:I28)</f>
        <v>115641800.9206</v>
      </c>
    </row>
    <row r="29" spans="2:13" ht="15" x14ac:dyDescent="0.25">
      <c r="E29" s="7"/>
      <c r="F29" s="7"/>
      <c r="G29" s="7"/>
      <c r="H29" s="7"/>
      <c r="I29" s="7"/>
      <c r="J29" s="16"/>
    </row>
    <row r="30" spans="2:13" ht="15" x14ac:dyDescent="0.25">
      <c r="B30" t="s">
        <v>8</v>
      </c>
      <c r="C30" t="s">
        <v>10</v>
      </c>
      <c r="E30" s="6">
        <v>83474272</v>
      </c>
      <c r="F30" s="6"/>
      <c r="G30" s="6">
        <v>17834695</v>
      </c>
      <c r="H30" s="6"/>
      <c r="I30" s="6">
        <v>2836550</v>
      </c>
      <c r="J30" s="15"/>
      <c r="K30" s="3">
        <f t="shared" ref="K30:K31" si="0">SUM(E30:I30)</f>
        <v>104145517</v>
      </c>
    </row>
    <row r="31" spans="2:13" ht="15" x14ac:dyDescent="0.25">
      <c r="B31" t="s">
        <v>8</v>
      </c>
      <c r="C31" t="s">
        <v>11</v>
      </c>
      <c r="E31" s="9">
        <v>6105587</v>
      </c>
      <c r="F31" s="6"/>
      <c r="G31" s="9">
        <v>1558666</v>
      </c>
      <c r="H31" s="6"/>
      <c r="I31" s="9">
        <v>528407</v>
      </c>
      <c r="J31" s="15"/>
      <c r="K31" s="10">
        <f t="shared" si="0"/>
        <v>8192660</v>
      </c>
    </row>
    <row r="32" spans="2:13" ht="15" x14ac:dyDescent="0.25">
      <c r="C32" t="s">
        <v>26</v>
      </c>
      <c r="E32" s="11">
        <f>E30+E31</f>
        <v>89579859</v>
      </c>
      <c r="F32" s="6"/>
      <c r="G32" s="11">
        <f>G30+G31</f>
        <v>19393361</v>
      </c>
      <c r="H32" s="6"/>
      <c r="I32" s="11">
        <f>I30+I31</f>
        <v>3364957</v>
      </c>
      <c r="J32" s="15"/>
      <c r="K32" s="12">
        <f>SUM(E32:I32)</f>
        <v>112338177</v>
      </c>
    </row>
    <row r="33" spans="2:11" ht="15" x14ac:dyDescent="0.25">
      <c r="E33" s="3"/>
      <c r="F33" s="3"/>
      <c r="G33" s="3"/>
      <c r="H33" s="3"/>
      <c r="I33" s="3"/>
      <c r="J33" s="17"/>
      <c r="K33" s="3"/>
    </row>
    <row r="34" spans="2:11" ht="15.75" thickBot="1" x14ac:dyDescent="0.3">
      <c r="B34" t="s">
        <v>9</v>
      </c>
      <c r="E34" s="21">
        <f>E32-E28</f>
        <v>-1261860.5476000011</v>
      </c>
      <c r="F34" s="4"/>
      <c r="G34" s="21">
        <f>G32-G28</f>
        <v>-1799891.4495999999</v>
      </c>
      <c r="H34" s="4"/>
      <c r="I34" s="21">
        <f>I32-I28</f>
        <v>-241871.9234000002</v>
      </c>
      <c r="J34" s="18"/>
      <c r="K34" s="21">
        <f>SUM(E34:I34)</f>
        <v>-3303623.9206000012</v>
      </c>
    </row>
    <row r="35" spans="2:11" ht="15.75" thickTop="1" x14ac:dyDescent="0.25">
      <c r="E35" s="3"/>
      <c r="F35" s="3"/>
      <c r="G35" s="3"/>
      <c r="H35" s="3"/>
      <c r="I35" s="3"/>
      <c r="J35" s="17"/>
      <c r="K35" s="3"/>
    </row>
    <row r="36" spans="2:11" ht="15" x14ac:dyDescent="0.25">
      <c r="B36" t="s">
        <v>25</v>
      </c>
      <c r="E36" s="20">
        <f>E34/E26</f>
        <v>-6.3703026540149772E-3</v>
      </c>
      <c r="F36" s="20"/>
      <c r="G36" s="20">
        <f>G34/G26</f>
        <v>-3.8947784005759774E-2</v>
      </c>
      <c r="H36" s="20"/>
      <c r="I36" s="20">
        <f>I34/I26</f>
        <v>-3.0753458627219375E-2</v>
      </c>
      <c r="J36" s="19"/>
      <c r="K36" s="20">
        <f>K34/K26</f>
        <v>-1.3101161672736252E-2</v>
      </c>
    </row>
    <row r="38" spans="2:11" ht="15" x14ac:dyDescent="0.25">
      <c r="E38" s="23" t="s">
        <v>1</v>
      </c>
      <c r="F38" s="23"/>
      <c r="G38" s="23"/>
      <c r="H38" s="23"/>
      <c r="I38" s="23"/>
      <c r="J38" s="14"/>
    </row>
    <row r="39" spans="2:11" ht="15" x14ac:dyDescent="0.25">
      <c r="B39" s="1" t="s">
        <v>13</v>
      </c>
      <c r="E39" s="5" t="s">
        <v>2</v>
      </c>
      <c r="F39" s="5"/>
      <c r="G39" s="5" t="s">
        <v>3</v>
      </c>
      <c r="H39" s="5"/>
      <c r="I39" s="5" t="s">
        <v>4</v>
      </c>
      <c r="J39" s="14"/>
      <c r="K39" s="2" t="s">
        <v>28</v>
      </c>
    </row>
    <row r="41" spans="2:11" ht="15" x14ac:dyDescent="0.25">
      <c r="B41" t="s">
        <v>5</v>
      </c>
      <c r="E41" s="6">
        <v>224857139</v>
      </c>
      <c r="F41" s="6"/>
      <c r="G41" s="6">
        <v>55794705</v>
      </c>
      <c r="H41" s="6"/>
      <c r="I41" s="6">
        <v>7646250</v>
      </c>
      <c r="J41" s="15"/>
      <c r="K41" s="3">
        <f>SUM(E41:I41)</f>
        <v>288298094</v>
      </c>
    </row>
    <row r="42" spans="2:11" ht="15" x14ac:dyDescent="0.25">
      <c r="B42" t="s">
        <v>6</v>
      </c>
      <c r="E42" s="8">
        <v>0.45150000000000001</v>
      </c>
      <c r="F42" s="7"/>
      <c r="G42" s="8">
        <v>0.45150000000000001</v>
      </c>
      <c r="H42" s="7"/>
      <c r="I42" s="8">
        <v>0.45150000000000001</v>
      </c>
      <c r="J42" s="16"/>
      <c r="K42" s="8">
        <v>0.45150000000000001</v>
      </c>
    </row>
    <row r="43" spans="2:11" ht="15" x14ac:dyDescent="0.25">
      <c r="B43" t="s">
        <v>7</v>
      </c>
      <c r="E43" s="6">
        <f>E41*E42</f>
        <v>101522998.25850001</v>
      </c>
      <c r="F43" s="6"/>
      <c r="G43" s="6">
        <f>G41*G42</f>
        <v>25191309.307500001</v>
      </c>
      <c r="H43" s="6"/>
      <c r="I43" s="6">
        <f>I41*I42</f>
        <v>3452281.875</v>
      </c>
      <c r="J43" s="15"/>
      <c r="K43" s="3">
        <f>SUM(E43:I43)</f>
        <v>130166589.44100001</v>
      </c>
    </row>
    <row r="44" spans="2:11" ht="15" x14ac:dyDescent="0.25">
      <c r="E44" s="7"/>
      <c r="F44" s="7"/>
      <c r="G44" s="7"/>
      <c r="H44" s="7"/>
      <c r="I44" s="7"/>
      <c r="J44" s="16"/>
    </row>
    <row r="45" spans="2:11" ht="15" x14ac:dyDescent="0.25">
      <c r="B45" t="s">
        <v>8</v>
      </c>
      <c r="C45" t="s">
        <v>10</v>
      </c>
      <c r="E45" s="6">
        <v>91247494</v>
      </c>
      <c r="F45" s="6"/>
      <c r="G45" s="6">
        <v>22196798</v>
      </c>
      <c r="H45" s="6"/>
      <c r="I45" s="6">
        <v>2593884</v>
      </c>
      <c r="J45" s="15"/>
      <c r="K45" s="3">
        <f t="shared" ref="K45:K46" si="1">SUM(E45:I45)</f>
        <v>116038176</v>
      </c>
    </row>
    <row r="46" spans="2:11" ht="15" x14ac:dyDescent="0.25">
      <c r="B46" t="s">
        <v>8</v>
      </c>
      <c r="C46" t="s">
        <v>11</v>
      </c>
      <c r="E46" s="9">
        <v>6154481</v>
      </c>
      <c r="F46" s="6"/>
      <c r="G46" s="9">
        <v>2224443</v>
      </c>
      <c r="H46" s="6"/>
      <c r="I46" s="9">
        <v>534218</v>
      </c>
      <c r="J46" s="15"/>
      <c r="K46" s="10">
        <f t="shared" si="1"/>
        <v>8913142</v>
      </c>
    </row>
    <row r="47" spans="2:11" ht="15" x14ac:dyDescent="0.25">
      <c r="C47" t="s">
        <v>26</v>
      </c>
      <c r="E47" s="11">
        <f>E45+E46</f>
        <v>97401975</v>
      </c>
      <c r="F47" s="6"/>
      <c r="G47" s="11">
        <f>G45+G46</f>
        <v>24421241</v>
      </c>
      <c r="H47" s="6"/>
      <c r="I47" s="11">
        <f>I45+I46</f>
        <v>3128102</v>
      </c>
      <c r="J47" s="15"/>
      <c r="K47" s="12">
        <f>SUM(E47:I47)</f>
        <v>124951318</v>
      </c>
    </row>
    <row r="48" spans="2:11" ht="15" x14ac:dyDescent="0.25">
      <c r="E48" s="3"/>
      <c r="F48" s="3"/>
      <c r="G48" s="3"/>
      <c r="H48" s="3"/>
      <c r="I48" s="3"/>
      <c r="J48" s="17"/>
      <c r="K48" s="3"/>
    </row>
    <row r="49" spans="2:11" ht="15.75" thickBot="1" x14ac:dyDescent="0.3">
      <c r="B49" t="s">
        <v>9</v>
      </c>
      <c r="E49" s="21">
        <f>E47-E43</f>
        <v>-4121023.2585000098</v>
      </c>
      <c r="F49" s="4"/>
      <c r="G49" s="21">
        <f>G47-G43</f>
        <v>-770068.30750000104</v>
      </c>
      <c r="H49" s="4"/>
      <c r="I49" s="21">
        <f>I47-I43</f>
        <v>-324179.875</v>
      </c>
      <c r="J49" s="18"/>
      <c r="K49" s="21">
        <f>SUM(E49:I49)</f>
        <v>-5215271.4410000108</v>
      </c>
    </row>
    <row r="50" spans="2:11" ht="15.75" thickTop="1" x14ac:dyDescent="0.25">
      <c r="E50" s="3"/>
      <c r="F50" s="3"/>
      <c r="G50" s="3"/>
      <c r="H50" s="3"/>
      <c r="I50" s="3"/>
      <c r="J50" s="17"/>
      <c r="K50" s="3"/>
    </row>
    <row r="51" spans="2:11" ht="15" x14ac:dyDescent="0.25">
      <c r="B51" t="s">
        <v>25</v>
      </c>
      <c r="E51" s="20">
        <f>E49/E41</f>
        <v>-1.8327295619019728E-2</v>
      </c>
      <c r="F51" s="20"/>
      <c r="G51" s="20">
        <f>G49/G41</f>
        <v>-1.3801816991415243E-2</v>
      </c>
      <c r="H51" s="20"/>
      <c r="I51" s="20">
        <f>I49/I41</f>
        <v>-4.2397237207781595E-2</v>
      </c>
      <c r="J51" s="19"/>
      <c r="K51" s="20">
        <f>K49/K41</f>
        <v>-1.808985751046974E-2</v>
      </c>
    </row>
    <row r="54" spans="2:11" x14ac:dyDescent="0.3">
      <c r="B54" t="s">
        <v>17</v>
      </c>
    </row>
    <row r="55" spans="2:11" x14ac:dyDescent="0.3">
      <c r="B55" t="s">
        <v>14</v>
      </c>
    </row>
    <row r="56" spans="2:11" x14ac:dyDescent="0.3">
      <c r="B56" t="s">
        <v>18</v>
      </c>
    </row>
    <row r="57" spans="2:11" x14ac:dyDescent="0.3">
      <c r="B57" t="s">
        <v>15</v>
      </c>
    </row>
    <row r="58" spans="2:11" x14ac:dyDescent="0.3">
      <c r="B58" t="s">
        <v>19</v>
      </c>
    </row>
    <row r="59" spans="2:11" x14ac:dyDescent="0.3">
      <c r="B59" t="s">
        <v>16</v>
      </c>
    </row>
    <row r="61" spans="2:11" x14ac:dyDescent="0.3">
      <c r="B61" t="s">
        <v>22</v>
      </c>
    </row>
    <row r="62" spans="2:11" x14ac:dyDescent="0.3">
      <c r="B62" t="s">
        <v>20</v>
      </c>
    </row>
    <row r="63" spans="2:11" x14ac:dyDescent="0.3">
      <c r="B63" t="s">
        <v>21</v>
      </c>
    </row>
  </sheetData>
  <mergeCells count="3">
    <mergeCell ref="E8:I8"/>
    <mergeCell ref="E23:I23"/>
    <mergeCell ref="E38:I38"/>
  </mergeCells>
  <pageMargins left="0.45" right="0.2" top="0.5" bottom="0.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ago question</vt:lpstr>
      <vt:lpstr>Sheet2</vt:lpstr>
      <vt:lpstr>Sheet3</vt:lpstr>
    </vt:vector>
  </TitlesOfParts>
  <Company>Holyoke Medical Center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2017-08-30T17:10:26Z</dcterms:created>
  <dc:creator>Klinkowski_Brad</dc:creator>
  <lastModifiedBy>ANF</lastModifiedBy>
  <lastPrinted>2017-09-01T12:04:23Z</lastPrinted>
  <dcterms:modified xsi:type="dcterms:W3CDTF">2017-09-28T16:09:12Z</dcterms:modified>
</coreProperties>
</file>